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autoCompressPictures="0"/>
  <bookViews>
    <workbookView xWindow="240" yWindow="240" windowWidth="26360" windowHeight="12800" tabRatio="289" activeTab="1"/>
  </bookViews>
  <sheets>
    <sheet name="Trimble_pts_Jan29" sheetId="1" r:id="rId1"/>
    <sheet name="Lat Long converter" sheetId="2" r:id="rId2"/>
  </sheets>
  <calcPr calcId="140001" concurrentCalc="0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0" i="2" l="1"/>
  <c r="F20" i="2"/>
  <c r="E21" i="2"/>
  <c r="F21" i="2"/>
  <c r="E22" i="2"/>
  <c r="F22" i="2"/>
  <c r="E23" i="2"/>
  <c r="F23" i="2"/>
  <c r="D20" i="2"/>
  <c r="D21" i="2"/>
  <c r="D22" i="2"/>
  <c r="D23" i="2"/>
  <c r="C22" i="2"/>
  <c r="C21" i="2"/>
  <c r="C10" i="2"/>
  <c r="E8" i="2"/>
  <c r="E9" i="2"/>
  <c r="E10" i="2"/>
  <c r="C20" i="2"/>
  <c r="C23" i="2"/>
  <c r="D8" i="2"/>
  <c r="D9" i="2"/>
  <c r="D10" i="2"/>
  <c r="C8" i="2"/>
  <c r="C9" i="2"/>
</calcChain>
</file>

<file path=xl/sharedStrings.xml><?xml version="1.0" encoding="utf-8"?>
<sst xmlns="http://schemas.openxmlformats.org/spreadsheetml/2006/main" count="233" uniqueCount="157">
  <si>
    <t>longitude</t>
  </si>
  <si>
    <t>latitude</t>
  </si>
  <si>
    <t>elevation</t>
  </si>
  <si>
    <t>cat</t>
  </si>
  <si>
    <t>Easting</t>
  </si>
  <si>
    <t>Northing</t>
  </si>
  <si>
    <t>GlobalLati</t>
  </si>
  <si>
    <t>GlobalLong</t>
  </si>
  <si>
    <t>GlobalElli</t>
  </si>
  <si>
    <t>LocalEllip</t>
  </si>
  <si>
    <t>H_Prec_Obs</t>
  </si>
  <si>
    <t>V_Prec_Obs</t>
  </si>
  <si>
    <t>Date_Obs</t>
  </si>
  <si>
    <t>Time_Obs</t>
  </si>
  <si>
    <t>SM3_tent_flag</t>
  </si>
  <si>
    <t>17/01/2019</t>
  </si>
  <si>
    <t>4:55:12 p.m.</t>
  </si>
  <si>
    <t>SM2_tent_B</t>
  </si>
  <si>
    <t>24/01/2019</t>
  </si>
  <si>
    <t>5:57:12 p.m.</t>
  </si>
  <si>
    <t>SM3_west</t>
  </si>
  <si>
    <t>5:00:57 p.m.</t>
  </si>
  <si>
    <t>SM2_east_B</t>
  </si>
  <si>
    <t>5:18:42 p.m.</t>
  </si>
  <si>
    <t>SM3_south_jan27</t>
  </si>
  <si>
    <t>27/01/2019</t>
  </si>
  <si>
    <t>9:12:57 a.m.</t>
  </si>
  <si>
    <t>SM3_north_jan27</t>
  </si>
  <si>
    <t>10:00:57 a.m.</t>
  </si>
  <si>
    <t>SM3_tent_27jan</t>
  </si>
  <si>
    <t>10:39:57 a.m.</t>
  </si>
  <si>
    <t>SM3_1c_flag1</t>
  </si>
  <si>
    <t>10:59:12 a.m.</t>
  </si>
  <si>
    <t>SM3_west_jan27</t>
  </si>
  <si>
    <t>1:34:57 p.m.</t>
  </si>
  <si>
    <t>SM2_tent_jan27</t>
  </si>
  <si>
    <t>2:02:57 p.m.</t>
  </si>
  <si>
    <t>SM2_east_jan27</t>
  </si>
  <si>
    <t>2:20:57 p.m.</t>
  </si>
  <si>
    <t>SM3_1c_final_gp</t>
  </si>
  <si>
    <t>2:41:12 p.m.</t>
  </si>
  <si>
    <t>HWD_1_jan27</t>
  </si>
  <si>
    <t>3:05:12 p.m.</t>
  </si>
  <si>
    <t>expl_8_jan27</t>
  </si>
  <si>
    <t>3:40:42 p.m.</t>
  </si>
  <si>
    <t>gecko_SM2_west</t>
  </si>
  <si>
    <t>4:01:27 p.m.</t>
  </si>
  <si>
    <t>expl_5_jan27</t>
  </si>
  <si>
    <t>4:25:42 p.m.</t>
  </si>
  <si>
    <t>expl_HWD</t>
  </si>
  <si>
    <t>4:48:42 p.m.</t>
  </si>
  <si>
    <t>expl_21</t>
  </si>
  <si>
    <t>30/01/2019</t>
  </si>
  <si>
    <t>9:52:57 a.m.</t>
  </si>
  <si>
    <t>n_2</t>
  </si>
  <si>
    <t>10:25:57 a.m.</t>
  </si>
  <si>
    <t>SM1_tent_jan29</t>
  </si>
  <si>
    <t>10:47:12 a.m.</t>
  </si>
  <si>
    <t>HWD_1_jan29</t>
  </si>
  <si>
    <t>11:18:57 a.m.</t>
  </si>
  <si>
    <t>SM2_east_end</t>
  </si>
  <si>
    <t>6:08:27 p.m.</t>
  </si>
  <si>
    <t>SM2_tent_flag</t>
  </si>
  <si>
    <t>6:29:42 p.m.</t>
  </si>
  <si>
    <t>SM2_west_end</t>
  </si>
  <si>
    <t>6:51:57 p.m.</t>
  </si>
  <si>
    <t>expl_test1_mid</t>
  </si>
  <si>
    <t>7:23:12 p.m.</t>
  </si>
  <si>
    <t>JBS1</t>
  </si>
  <si>
    <t>SM1_tent</t>
  </si>
  <si>
    <t>20/01/2019</t>
  </si>
  <si>
    <t>12:41:27 p.m.</t>
  </si>
  <si>
    <t>expl_17</t>
  </si>
  <si>
    <t>1:05:42 p.m.</t>
  </si>
  <si>
    <t>expl_16</t>
  </si>
  <si>
    <t>1:25:42 p.m.</t>
  </si>
  <si>
    <t>expl_15</t>
  </si>
  <si>
    <t>1:55:12 p.m.</t>
  </si>
  <si>
    <t>expl_14</t>
  </si>
  <si>
    <t>2:32:12 p.m.</t>
  </si>
  <si>
    <t>SM1_north</t>
  </si>
  <si>
    <t>3:14:42 p.m.</t>
  </si>
  <si>
    <t>expl_19</t>
  </si>
  <si>
    <t>3:37:12 p.m.</t>
  </si>
  <si>
    <t>expl_20</t>
  </si>
  <si>
    <t>4:21:42 p.m.</t>
  </si>
  <si>
    <t>expl_4</t>
  </si>
  <si>
    <t>9:35:27 a.m.</t>
  </si>
  <si>
    <t>expl_2</t>
  </si>
  <si>
    <t>10:09:57 a.m.</t>
  </si>
  <si>
    <t>expl_5</t>
  </si>
  <si>
    <t>10:30:27 a.m.</t>
  </si>
  <si>
    <t>expl_6</t>
  </si>
  <si>
    <t>10:54:57 a.m.</t>
  </si>
  <si>
    <t>expl_7</t>
  </si>
  <si>
    <t>11:17:27 a.m.</t>
  </si>
  <si>
    <t>expl_8</t>
  </si>
  <si>
    <t>11:36:57 a.m.</t>
  </si>
  <si>
    <t>gecko_4_geophone</t>
  </si>
  <si>
    <t>11:54:27 a.m.</t>
  </si>
  <si>
    <t>expl_n_1</t>
  </si>
  <si>
    <t>2:12:12 p.m.</t>
  </si>
  <si>
    <t>SM4_mid</t>
  </si>
  <si>
    <t>3:01:12 p.m.</t>
  </si>
  <si>
    <t>SM4_East</t>
  </si>
  <si>
    <t>3:35:42 p.m.</t>
  </si>
  <si>
    <t>SM4_west</t>
  </si>
  <si>
    <t>3:58:12 p.m.</t>
  </si>
  <si>
    <t>HWD_1</t>
  </si>
  <si>
    <t>5:39:57 p.m.</t>
  </si>
  <si>
    <t>GNSS File Name</t>
  </si>
  <si>
    <t>Location</t>
  </si>
  <si>
    <t>Shot_14</t>
  </si>
  <si>
    <t>Shot_15</t>
  </si>
  <si>
    <t>Shot_16</t>
  </si>
  <si>
    <t>Shot_17</t>
  </si>
  <si>
    <t>Shot_19</t>
  </si>
  <si>
    <t>Shot_20</t>
  </si>
  <si>
    <t>Shot_21</t>
  </si>
  <si>
    <t>Shot_02</t>
  </si>
  <si>
    <t>Shot_04</t>
  </si>
  <si>
    <t>Shot_05</t>
  </si>
  <si>
    <t>Shot_06</t>
  </si>
  <si>
    <t>Shot_07</t>
  </si>
  <si>
    <t>Shot_08</t>
  </si>
  <si>
    <t>Shot_N3</t>
  </si>
  <si>
    <t>Shot_N1</t>
  </si>
  <si>
    <t>Shot_N2</t>
  </si>
  <si>
    <t>GECKO_04</t>
  </si>
  <si>
    <t>JBS</t>
  </si>
  <si>
    <t>Dave Queries</t>
  </si>
  <si>
    <t>SM1_Tent</t>
  </si>
  <si>
    <t>SM2_EAST</t>
  </si>
  <si>
    <t>SM2_TENT</t>
  </si>
  <si>
    <t>SM2_WEST</t>
  </si>
  <si>
    <t>SM3_NORTH</t>
  </si>
  <si>
    <t>SM3_SOUTH</t>
  </si>
  <si>
    <t>SM3_TENT</t>
  </si>
  <si>
    <t>SM1_NORTH</t>
  </si>
  <si>
    <t>SM3_WEST</t>
  </si>
  <si>
    <t>SM4_EAST</t>
  </si>
  <si>
    <t>SM4_MID</t>
  </si>
  <si>
    <t>SM4_WEST</t>
  </si>
  <si>
    <t>SM2_Downhole</t>
  </si>
  <si>
    <t>YES same</t>
  </si>
  <si>
    <t>This is North</t>
  </si>
  <si>
    <t>SM3_Flag on Moraine</t>
  </si>
  <si>
    <t>sorted</t>
  </si>
  <si>
    <t>Time is NZ time</t>
  </si>
  <si>
    <t>minutes</t>
  </si>
  <si>
    <t>degrees</t>
  </si>
  <si>
    <t>SM3_Flag 1m off 1c line</t>
  </si>
  <si>
    <t>Flag</t>
  </si>
  <si>
    <t>Hole</t>
  </si>
  <si>
    <t>Minutes</t>
  </si>
  <si>
    <t>Seconds</t>
  </si>
  <si>
    <t>Decimal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</si>
</sst>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0"/>
    <numFmt numFmtId="166" formatCode="0.00000"/>
  </numFmts>
  <fonts count="3" x14ac:knownFonts="1"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0" fillId="2" borderId="1" xfId="0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49" fontId="0" fillId="4" borderId="1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2" borderId="3" xfId="0" applyFill="1" applyBorder="1"/>
    <xf numFmtId="49" fontId="0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49" fontId="0" fillId="4" borderId="5" xfId="0" applyNumberFormat="1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65" fontId="0" fillId="4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49" fontId="0" fillId="4" borderId="8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5" fontId="0" fillId="4" borderId="8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49" fontId="0" fillId="3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49" fontId="0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/>
    </xf>
    <xf numFmtId="0" fontId="0" fillId="2" borderId="2" xfId="0" applyFill="1" applyBorder="1"/>
    <xf numFmtId="49" fontId="0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9" xfId="0" applyFill="1" applyBorder="1"/>
    <xf numFmtId="49" fontId="0" fillId="2" borderId="9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125" zoomScaleNormal="125" zoomScalePageLayoutView="125" workbookViewId="0">
      <pane xSplit="2" ySplit="2" topLeftCell="C28" activePane="bottomRight" state="frozen"/>
      <selection pane="topRight" activeCell="C1" sqref="C1"/>
      <selection pane="bottomLeft" activeCell="A2" sqref="A2"/>
      <selection pane="bottomRight" activeCell="A28" sqref="A28"/>
    </sheetView>
  </sheetViews>
  <sheetFormatPr baseColWidth="10" defaultColWidth="8.83203125" defaultRowHeight="12" x14ac:dyDescent="0"/>
  <cols>
    <col min="1" max="1" width="19.6640625" customWidth="1"/>
    <col min="2" max="2" width="19.5" customWidth="1"/>
    <col min="3" max="3" width="11.83203125" customWidth="1"/>
    <col min="4" max="4" width="10.5" style="6" customWidth="1"/>
    <col min="5" max="5" width="12.6640625" style="6" customWidth="1"/>
    <col min="6" max="6" width="12" style="10" bestFit="1" customWidth="1"/>
    <col min="7" max="7" width="11.6640625" style="10" bestFit="1" customWidth="1"/>
    <col min="8" max="8" width="5.5" style="5" customWidth="1"/>
    <col min="9" max="9" width="5.6640625" style="6" hidden="1" customWidth="1"/>
    <col min="10" max="10" width="2.6640625" style="6" hidden="1" customWidth="1"/>
    <col min="11" max="12" width="8.83203125" style="6"/>
    <col min="13" max="16" width="6" style="7" customWidth="1"/>
    <col min="17" max="18" width="8.83203125" style="8"/>
  </cols>
  <sheetData>
    <row r="1" spans="1:18">
      <c r="D1" s="81" t="s">
        <v>148</v>
      </c>
      <c r="E1" s="81"/>
    </row>
    <row r="2" spans="1:18" s="1" customFormat="1" ht="44" customHeight="1" thickBot="1">
      <c r="A2" s="1" t="s">
        <v>111</v>
      </c>
      <c r="B2" s="1" t="s">
        <v>110</v>
      </c>
      <c r="C2" s="1" t="s">
        <v>130</v>
      </c>
      <c r="D2" s="1" t="s">
        <v>12</v>
      </c>
      <c r="E2" s="1" t="s">
        <v>13</v>
      </c>
      <c r="F2" s="9" t="s">
        <v>0</v>
      </c>
      <c r="G2" s="9" t="s">
        <v>1</v>
      </c>
      <c r="H2" s="2" t="s">
        <v>2</v>
      </c>
      <c r="I2" s="1" t="s">
        <v>3</v>
      </c>
      <c r="K2" s="1" t="s">
        <v>4</v>
      </c>
      <c r="L2" s="1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4" t="s">
        <v>10</v>
      </c>
      <c r="R2" s="4" t="s">
        <v>11</v>
      </c>
    </row>
    <row r="3" spans="1:18" s="52" customFormat="1">
      <c r="A3" s="51" t="s">
        <v>128</v>
      </c>
      <c r="B3" s="52" t="s">
        <v>98</v>
      </c>
      <c r="C3" s="52" t="s">
        <v>144</v>
      </c>
      <c r="D3" s="53" t="s">
        <v>18</v>
      </c>
      <c r="E3" s="54" t="s">
        <v>99</v>
      </c>
      <c r="F3" s="55">
        <v>163.45345019000001</v>
      </c>
      <c r="G3" s="55">
        <v>-74.444606250000007</v>
      </c>
      <c r="H3" s="56">
        <v>102.63116769</v>
      </c>
      <c r="I3" s="54">
        <v>41</v>
      </c>
      <c r="J3" s="54"/>
      <c r="K3" s="54">
        <v>2494766.5194120002</v>
      </c>
      <c r="L3" s="54">
        <v>334665.83587900002</v>
      </c>
      <c r="M3" s="57">
        <v>-1.2993030000000001</v>
      </c>
      <c r="N3" s="57">
        <v>2.8528009999999999</v>
      </c>
      <c r="O3" s="57">
        <v>50.658932</v>
      </c>
      <c r="P3" s="57">
        <v>50.658932</v>
      </c>
      <c r="Q3" s="58">
        <v>4.2969999999999996E-3</v>
      </c>
      <c r="R3" s="58">
        <v>7.7970000000000001E-3</v>
      </c>
    </row>
    <row r="4" spans="1:18" s="60" customFormat="1" ht="13" thickBot="1">
      <c r="A4" s="59" t="s">
        <v>128</v>
      </c>
      <c r="B4" s="60" t="s">
        <v>45</v>
      </c>
      <c r="C4" s="60" t="s">
        <v>144</v>
      </c>
      <c r="D4" s="61" t="s">
        <v>25</v>
      </c>
      <c r="E4" s="62" t="s">
        <v>46</v>
      </c>
      <c r="F4" s="63">
        <v>163.45348915</v>
      </c>
      <c r="G4" s="63">
        <v>-74.444633390000007</v>
      </c>
      <c r="H4" s="64">
        <v>102.74715002000001</v>
      </c>
      <c r="I4" s="62">
        <v>15</v>
      </c>
      <c r="J4" s="62"/>
      <c r="K4" s="62">
        <v>2494764.5131780002</v>
      </c>
      <c r="L4" s="62">
        <v>334668.44003400003</v>
      </c>
      <c r="M4" s="65">
        <v>-1.299304</v>
      </c>
      <c r="N4" s="65">
        <v>2.8528020000000001</v>
      </c>
      <c r="O4" s="65">
        <v>50.774619000000001</v>
      </c>
      <c r="P4" s="65">
        <v>50.774619000000001</v>
      </c>
      <c r="Q4" s="66">
        <v>5.1939999999999998E-3</v>
      </c>
      <c r="R4" s="66">
        <v>9.4699999999999993E-3</v>
      </c>
    </row>
    <row r="5" spans="1:18" s="74" customFormat="1" ht="13" thickBot="1">
      <c r="A5" s="74" t="s">
        <v>129</v>
      </c>
      <c r="B5" s="74" t="s">
        <v>68</v>
      </c>
      <c r="D5" s="75" t="s">
        <v>52</v>
      </c>
      <c r="E5" s="76" t="s">
        <v>59</v>
      </c>
      <c r="F5" s="77">
        <v>164.23263591</v>
      </c>
      <c r="G5" s="77">
        <v>-74.623543339999998</v>
      </c>
      <c r="H5" s="78">
        <v>19.313590390000002</v>
      </c>
      <c r="I5" s="76">
        <v>26</v>
      </c>
      <c r="J5" s="76"/>
      <c r="K5" s="76">
        <v>2466580.1200290001</v>
      </c>
      <c r="L5" s="76">
        <v>347548.76399599999</v>
      </c>
      <c r="M5" s="79">
        <v>-1.302427</v>
      </c>
      <c r="N5" s="79">
        <v>2.8664000000000001</v>
      </c>
      <c r="O5" s="79">
        <v>-35.695957999999997</v>
      </c>
      <c r="P5" s="79">
        <v>-35.695957999999997</v>
      </c>
      <c r="Q5" s="80">
        <v>2.2176999999999999E-2</v>
      </c>
      <c r="R5" s="80">
        <v>9.4445000000000001E-2</v>
      </c>
    </row>
    <row r="6" spans="1:18" s="52" customFormat="1">
      <c r="A6" s="51" t="s">
        <v>119</v>
      </c>
      <c r="B6" s="52" t="s">
        <v>66</v>
      </c>
      <c r="C6" s="52" t="s">
        <v>152</v>
      </c>
      <c r="D6" s="53" t="s">
        <v>15</v>
      </c>
      <c r="E6" s="54" t="s">
        <v>67</v>
      </c>
      <c r="F6" s="55">
        <v>163.46459597</v>
      </c>
      <c r="G6" s="55">
        <v>-74.445672329999994</v>
      </c>
      <c r="H6" s="56">
        <v>101.02175591</v>
      </c>
      <c r="I6" s="54">
        <v>25</v>
      </c>
      <c r="J6" s="54"/>
      <c r="K6" s="54">
        <v>2494408.2619909998</v>
      </c>
      <c r="L6" s="54">
        <v>334685.11769099999</v>
      </c>
      <c r="M6" s="57">
        <v>-1.2993220000000001</v>
      </c>
      <c r="N6" s="57">
        <v>2.8529949999999999</v>
      </c>
      <c r="O6" s="57">
        <v>49.017184</v>
      </c>
      <c r="P6" s="57">
        <v>49.017184</v>
      </c>
      <c r="Q6" s="58">
        <v>4.6579999999999998E-3</v>
      </c>
      <c r="R6" s="58">
        <v>9.9799999999999993E-3</v>
      </c>
    </row>
    <row r="7" spans="1:18" s="60" customFormat="1" ht="13" thickBot="1">
      <c r="A7" s="59" t="s">
        <v>119</v>
      </c>
      <c r="B7" s="60" t="s">
        <v>88</v>
      </c>
      <c r="C7" s="60" t="s">
        <v>153</v>
      </c>
      <c r="D7" s="61" t="s">
        <v>18</v>
      </c>
      <c r="E7" s="62" t="s">
        <v>89</v>
      </c>
      <c r="F7" s="63">
        <v>163.46459737999999</v>
      </c>
      <c r="G7" s="63">
        <v>-74.445693019999993</v>
      </c>
      <c r="H7" s="64">
        <v>101.01100052</v>
      </c>
      <c r="I7" s="62">
        <v>36</v>
      </c>
      <c r="J7" s="62"/>
      <c r="K7" s="62">
        <v>2494407.5556259998</v>
      </c>
      <c r="L7" s="62">
        <v>334687.34714600001</v>
      </c>
      <c r="M7" s="65">
        <v>-1.2993220000000001</v>
      </c>
      <c r="N7" s="65">
        <v>2.8529949999999999</v>
      </c>
      <c r="O7" s="65">
        <v>49.006264000000002</v>
      </c>
      <c r="P7" s="65">
        <v>49.006264000000002</v>
      </c>
      <c r="Q7" s="66">
        <v>4.1110000000000001E-3</v>
      </c>
      <c r="R7" s="66">
        <v>1.146E-2</v>
      </c>
    </row>
    <row r="8" spans="1:18" s="74" customFormat="1" ht="13" thickBot="1">
      <c r="A8" s="74" t="s">
        <v>120</v>
      </c>
      <c r="B8" s="74" t="s">
        <v>86</v>
      </c>
      <c r="C8" s="74" t="s">
        <v>152</v>
      </c>
      <c r="D8" s="75" t="s">
        <v>18</v>
      </c>
      <c r="E8" s="76" t="s">
        <v>87</v>
      </c>
      <c r="F8" s="77">
        <v>163.46806518</v>
      </c>
      <c r="G8" s="77">
        <v>-74.446024420000001</v>
      </c>
      <c r="H8" s="78">
        <v>100.25334264</v>
      </c>
      <c r="I8" s="76">
        <v>35</v>
      </c>
      <c r="J8" s="76"/>
      <c r="K8" s="76">
        <v>2494296.1052959999</v>
      </c>
      <c r="L8" s="76">
        <v>334693.33058800001</v>
      </c>
      <c r="M8" s="79">
        <v>-1.299328</v>
      </c>
      <c r="N8" s="79">
        <v>2.853056</v>
      </c>
      <c r="O8" s="79">
        <v>48.238520999999999</v>
      </c>
      <c r="P8" s="79">
        <v>48.238520999999999</v>
      </c>
      <c r="Q8" s="80">
        <v>1.8110000000000001E-2</v>
      </c>
      <c r="R8" s="80">
        <v>9.5713000000000006E-2</v>
      </c>
    </row>
    <row r="9" spans="1:18" s="52" customFormat="1">
      <c r="A9" s="51" t="s">
        <v>121</v>
      </c>
      <c r="B9" s="52" t="s">
        <v>90</v>
      </c>
      <c r="C9" s="52" t="s">
        <v>152</v>
      </c>
      <c r="D9" s="53" t="s">
        <v>18</v>
      </c>
      <c r="E9" s="54" t="s">
        <v>91</v>
      </c>
      <c r="F9" s="55">
        <v>163.46148410000001</v>
      </c>
      <c r="G9" s="55">
        <v>-74.445387479999994</v>
      </c>
      <c r="H9" s="56">
        <v>100.98333203999999</v>
      </c>
      <c r="I9" s="54">
        <v>37</v>
      </c>
      <c r="J9" s="54"/>
      <c r="K9" s="54">
        <v>2494507.871948</v>
      </c>
      <c r="L9" s="54">
        <v>334681.113381</v>
      </c>
      <c r="M9" s="57">
        <v>-1.2993170000000001</v>
      </c>
      <c r="N9" s="57">
        <v>2.8529409999999999</v>
      </c>
      <c r="O9" s="57">
        <v>48.987701000000001</v>
      </c>
      <c r="P9" s="57">
        <v>48.987701000000001</v>
      </c>
      <c r="Q9" s="58">
        <v>4.7840000000000001E-3</v>
      </c>
      <c r="R9" s="58">
        <v>8.6269999999999993E-3</v>
      </c>
    </row>
    <row r="10" spans="1:18" s="60" customFormat="1" ht="13" thickBot="1">
      <c r="A10" s="59" t="s">
        <v>121</v>
      </c>
      <c r="B10" s="60" t="s">
        <v>47</v>
      </c>
      <c r="C10" s="60" t="s">
        <v>152</v>
      </c>
      <c r="D10" s="61" t="s">
        <v>25</v>
      </c>
      <c r="E10" s="62" t="s">
        <v>48</v>
      </c>
      <c r="F10" s="63">
        <v>163.46152006</v>
      </c>
      <c r="G10" s="63">
        <v>-74.445392499999997</v>
      </c>
      <c r="H10" s="64">
        <v>101.01083147</v>
      </c>
      <c r="I10" s="62">
        <v>16</v>
      </c>
      <c r="J10" s="62"/>
      <c r="K10" s="62">
        <v>2494506.665331</v>
      </c>
      <c r="L10" s="62">
        <v>334681.34633099998</v>
      </c>
      <c r="M10" s="65">
        <v>-1.2993170000000001</v>
      </c>
      <c r="N10" s="65">
        <v>2.8529420000000001</v>
      </c>
      <c r="O10" s="65">
        <v>49.015084000000002</v>
      </c>
      <c r="P10" s="65">
        <v>49.015084000000002</v>
      </c>
      <c r="Q10" s="66">
        <v>5.0350000000000004E-3</v>
      </c>
      <c r="R10" s="66">
        <v>9.7640000000000001E-3</v>
      </c>
    </row>
    <row r="11" spans="1:18" s="27" customFormat="1">
      <c r="A11" s="27" t="s">
        <v>122</v>
      </c>
      <c r="B11" s="27" t="s">
        <v>92</v>
      </c>
      <c r="C11" s="27" t="s">
        <v>152</v>
      </c>
      <c r="D11" s="28" t="s">
        <v>18</v>
      </c>
      <c r="E11" s="29" t="s">
        <v>93</v>
      </c>
      <c r="F11" s="30">
        <v>163.45826004</v>
      </c>
      <c r="G11" s="30">
        <v>-74.445074969999993</v>
      </c>
      <c r="H11" s="31">
        <v>101.62661734</v>
      </c>
      <c r="I11" s="29">
        <v>38</v>
      </c>
      <c r="J11" s="29"/>
      <c r="K11" s="29">
        <v>2494611.6347670001</v>
      </c>
      <c r="L11" s="29">
        <v>334675.08691299998</v>
      </c>
      <c r="M11" s="32">
        <v>-1.299312</v>
      </c>
      <c r="N11" s="32">
        <v>2.8528850000000001</v>
      </c>
      <c r="O11" s="32">
        <v>49.640376000000003</v>
      </c>
      <c r="P11" s="32">
        <v>49.640376000000003</v>
      </c>
      <c r="Q11" s="33">
        <v>4.7410000000000004E-3</v>
      </c>
      <c r="R11" s="33">
        <v>8.1099999999999992E-3</v>
      </c>
    </row>
    <row r="12" spans="1:18" s="67" customFormat="1" ht="13" thickBot="1">
      <c r="A12" s="67" t="s">
        <v>123</v>
      </c>
      <c r="B12" s="67" t="s">
        <v>94</v>
      </c>
      <c r="C12" s="67" t="s">
        <v>152</v>
      </c>
      <c r="D12" s="68" t="s">
        <v>18</v>
      </c>
      <c r="E12" s="69" t="s">
        <v>95</v>
      </c>
      <c r="F12" s="70">
        <v>163.45499687</v>
      </c>
      <c r="G12" s="70">
        <v>-74.444756909999995</v>
      </c>
      <c r="H12" s="71">
        <v>102.43214244000001</v>
      </c>
      <c r="I12" s="69">
        <v>39</v>
      </c>
      <c r="J12" s="69"/>
      <c r="K12" s="69">
        <v>2494716.715175</v>
      </c>
      <c r="L12" s="69">
        <v>334668.80228100001</v>
      </c>
      <c r="M12" s="72">
        <v>-1.2993060000000001</v>
      </c>
      <c r="N12" s="72">
        <v>2.8528280000000001</v>
      </c>
      <c r="O12" s="72">
        <v>50.455406000000004</v>
      </c>
      <c r="P12" s="72">
        <v>50.455406000000004</v>
      </c>
      <c r="Q12" s="73">
        <v>4.9059999999999998E-3</v>
      </c>
      <c r="R12" s="73">
        <v>8.2199999999999999E-3</v>
      </c>
    </row>
    <row r="13" spans="1:18" s="52" customFormat="1">
      <c r="A13" s="51" t="s">
        <v>124</v>
      </c>
      <c r="B13" s="52" t="s">
        <v>96</v>
      </c>
      <c r="C13" s="52" t="s">
        <v>152</v>
      </c>
      <c r="D13" s="53" t="s">
        <v>18</v>
      </c>
      <c r="E13" s="54" t="s">
        <v>97</v>
      </c>
      <c r="F13" s="55">
        <v>163.45225927000001</v>
      </c>
      <c r="G13" s="55">
        <v>-74.444493789999996</v>
      </c>
      <c r="H13" s="56">
        <v>103.27688599</v>
      </c>
      <c r="I13" s="54">
        <v>40</v>
      </c>
      <c r="J13" s="54"/>
      <c r="K13" s="54">
        <v>2494804.7539019999</v>
      </c>
      <c r="L13" s="54">
        <v>334663.93731200002</v>
      </c>
      <c r="M13" s="57">
        <v>-1.299302</v>
      </c>
      <c r="N13" s="57">
        <v>2.8527800000000001</v>
      </c>
      <c r="O13" s="57">
        <v>51.308087</v>
      </c>
      <c r="P13" s="57">
        <v>51.308087</v>
      </c>
      <c r="Q13" s="58">
        <v>4.9280000000000001E-3</v>
      </c>
      <c r="R13" s="58">
        <v>9.1179999999999994E-3</v>
      </c>
    </row>
    <row r="14" spans="1:18" s="60" customFormat="1" ht="13" thickBot="1">
      <c r="A14" s="59" t="s">
        <v>124</v>
      </c>
      <c r="B14" s="60" t="s">
        <v>43</v>
      </c>
      <c r="C14" s="60" t="s">
        <v>153</v>
      </c>
      <c r="D14" s="61" t="s">
        <v>25</v>
      </c>
      <c r="E14" s="62" t="s">
        <v>44</v>
      </c>
      <c r="F14" s="63">
        <v>163.45225343999999</v>
      </c>
      <c r="G14" s="63">
        <v>-74.444500559999994</v>
      </c>
      <c r="H14" s="64">
        <v>103.27728390999999</v>
      </c>
      <c r="I14" s="62">
        <v>14</v>
      </c>
      <c r="J14" s="62"/>
      <c r="K14" s="62">
        <v>2494804.7052079998</v>
      </c>
      <c r="L14" s="62">
        <v>334664.72139299999</v>
      </c>
      <c r="M14" s="65">
        <v>-1.299302</v>
      </c>
      <c r="N14" s="65">
        <v>2.8527800000000001</v>
      </c>
      <c r="O14" s="65">
        <v>51.308444000000001</v>
      </c>
      <c r="P14" s="65">
        <v>51.308444000000001</v>
      </c>
      <c r="Q14" s="66">
        <v>4.5250000000000004E-3</v>
      </c>
      <c r="R14" s="66">
        <v>8.0289999999999997E-3</v>
      </c>
    </row>
    <row r="15" spans="1:18" s="27" customFormat="1">
      <c r="A15" s="27" t="s">
        <v>112</v>
      </c>
      <c r="B15" s="27" t="s">
        <v>78</v>
      </c>
      <c r="C15" s="27" t="s">
        <v>152</v>
      </c>
      <c r="D15" s="28" t="s">
        <v>70</v>
      </c>
      <c r="E15" s="29" t="s">
        <v>79</v>
      </c>
      <c r="F15" s="30">
        <v>163.47226068000001</v>
      </c>
      <c r="G15" s="30">
        <v>-74.445458540000004</v>
      </c>
      <c r="H15" s="31">
        <v>100.63739585</v>
      </c>
      <c r="I15" s="29">
        <v>31</v>
      </c>
      <c r="J15" s="29"/>
      <c r="K15" s="29">
        <v>2494192.354235</v>
      </c>
      <c r="L15" s="29">
        <v>334595.831527</v>
      </c>
      <c r="M15" s="32">
        <v>-1.299318</v>
      </c>
      <c r="N15" s="32">
        <v>2.853129</v>
      </c>
      <c r="O15" s="32">
        <v>48.617922999999998</v>
      </c>
      <c r="P15" s="32">
        <v>48.617922999999998</v>
      </c>
      <c r="Q15" s="33">
        <v>2.3848000000000001E-2</v>
      </c>
      <c r="R15" s="33">
        <v>9.6556000000000003E-2</v>
      </c>
    </row>
    <row r="16" spans="1:18" s="13" customFormat="1">
      <c r="A16" s="13" t="s">
        <v>113</v>
      </c>
      <c r="B16" s="13" t="s">
        <v>76</v>
      </c>
      <c r="C16" s="13" t="s">
        <v>152</v>
      </c>
      <c r="D16" s="14" t="s">
        <v>70</v>
      </c>
      <c r="E16" s="15" t="s">
        <v>77</v>
      </c>
      <c r="F16" s="16">
        <v>163.47328795999999</v>
      </c>
      <c r="G16" s="16">
        <v>-74.444587670000004</v>
      </c>
      <c r="H16" s="17">
        <v>101.33961361999999</v>
      </c>
      <c r="I16" s="15">
        <v>30</v>
      </c>
      <c r="J16" s="15"/>
      <c r="K16" s="15">
        <v>2494190.490917</v>
      </c>
      <c r="L16" s="15">
        <v>334492.61820500001</v>
      </c>
      <c r="M16" s="18">
        <v>-1.2993030000000001</v>
      </c>
      <c r="N16" s="18">
        <v>2.8531469999999999</v>
      </c>
      <c r="O16" s="18">
        <v>49.324733000000002</v>
      </c>
      <c r="P16" s="18">
        <v>49.324733000000002</v>
      </c>
      <c r="Q16" s="19">
        <v>2.1489999999999999E-2</v>
      </c>
      <c r="R16" s="19">
        <v>9.6730999999999998E-2</v>
      </c>
    </row>
    <row r="17" spans="1:18" s="13" customFormat="1">
      <c r="A17" s="13" t="s">
        <v>114</v>
      </c>
      <c r="B17" s="13" t="s">
        <v>74</v>
      </c>
      <c r="C17" s="13" t="s">
        <v>152</v>
      </c>
      <c r="D17" s="14" t="s">
        <v>70</v>
      </c>
      <c r="E17" s="15" t="s">
        <v>75</v>
      </c>
      <c r="F17" s="16">
        <v>163.47433264</v>
      </c>
      <c r="G17" s="16">
        <v>-74.443714270000001</v>
      </c>
      <c r="H17" s="17">
        <v>101.87894152</v>
      </c>
      <c r="I17" s="15">
        <v>29</v>
      </c>
      <c r="J17" s="15"/>
      <c r="K17" s="15">
        <v>2494188.1994210002</v>
      </c>
      <c r="L17" s="15">
        <v>334388.97985499998</v>
      </c>
      <c r="M17" s="18">
        <v>-1.299288</v>
      </c>
      <c r="N17" s="18">
        <v>2.8531650000000002</v>
      </c>
      <c r="O17" s="18">
        <v>49.868637999999997</v>
      </c>
      <c r="P17" s="18">
        <v>49.868637999999997</v>
      </c>
      <c r="Q17" s="19">
        <v>2.2786000000000001E-2</v>
      </c>
      <c r="R17" s="19">
        <v>9.6678E-2</v>
      </c>
    </row>
    <row r="18" spans="1:18" s="13" customFormat="1">
      <c r="A18" s="13" t="s">
        <v>115</v>
      </c>
      <c r="B18" s="13" t="s">
        <v>72</v>
      </c>
      <c r="C18" s="13" t="s">
        <v>152</v>
      </c>
      <c r="D18" s="14" t="s">
        <v>70</v>
      </c>
      <c r="E18" s="15" t="s">
        <v>73</v>
      </c>
      <c r="F18" s="16">
        <v>163.47533923</v>
      </c>
      <c r="G18" s="16">
        <v>-74.442877629999998</v>
      </c>
      <c r="H18" s="17">
        <v>102.29641941</v>
      </c>
      <c r="I18" s="15">
        <v>28</v>
      </c>
      <c r="J18" s="15"/>
      <c r="K18" s="15">
        <v>2494185.8305549999</v>
      </c>
      <c r="L18" s="15">
        <v>334289.65226499998</v>
      </c>
      <c r="M18" s="18">
        <v>-1.2992729999999999</v>
      </c>
      <c r="N18" s="18">
        <v>2.853183</v>
      </c>
      <c r="O18" s="18">
        <v>50.290488000000003</v>
      </c>
      <c r="P18" s="18">
        <v>50.290488000000003</v>
      </c>
      <c r="Q18" s="19">
        <v>4.8900000000000002E-3</v>
      </c>
      <c r="R18" s="19">
        <v>9.7809999999999998E-3</v>
      </c>
    </row>
    <row r="19" spans="1:18" s="13" customFormat="1">
      <c r="A19" s="13" t="s">
        <v>116</v>
      </c>
      <c r="B19" s="13" t="s">
        <v>82</v>
      </c>
      <c r="C19" s="13" t="s">
        <v>152</v>
      </c>
      <c r="D19" s="14" t="s">
        <v>70</v>
      </c>
      <c r="E19" s="15" t="s">
        <v>83</v>
      </c>
      <c r="F19" s="16">
        <v>163.47736578999999</v>
      </c>
      <c r="G19" s="16">
        <v>-74.441172780000002</v>
      </c>
      <c r="H19" s="17">
        <v>102.56772961999999</v>
      </c>
      <c r="I19" s="15">
        <v>33</v>
      </c>
      <c r="J19" s="15"/>
      <c r="K19" s="15">
        <v>2494181.7080879998</v>
      </c>
      <c r="L19" s="15">
        <v>334087.45956300001</v>
      </c>
      <c r="M19" s="18">
        <v>-1.2992440000000001</v>
      </c>
      <c r="N19" s="18">
        <v>2.853218</v>
      </c>
      <c r="O19" s="18">
        <v>50.570768000000001</v>
      </c>
      <c r="P19" s="18">
        <v>50.570768000000001</v>
      </c>
      <c r="Q19" s="19">
        <v>1.5486E-2</v>
      </c>
      <c r="R19" s="19">
        <v>6.5107999999999999E-2</v>
      </c>
    </row>
    <row r="20" spans="1:18" s="13" customFormat="1">
      <c r="A20" s="13" t="s">
        <v>117</v>
      </c>
      <c r="B20" s="13" t="s">
        <v>84</v>
      </c>
      <c r="C20" s="13" t="s">
        <v>152</v>
      </c>
      <c r="D20" s="14" t="s">
        <v>70</v>
      </c>
      <c r="E20" s="15" t="s">
        <v>85</v>
      </c>
      <c r="F20" s="16">
        <v>163.47842033000001</v>
      </c>
      <c r="G20" s="16">
        <v>-74.440279270000005</v>
      </c>
      <c r="H20" s="17">
        <v>102.75078017</v>
      </c>
      <c r="I20" s="15">
        <v>34</v>
      </c>
      <c r="J20" s="15"/>
      <c r="K20" s="15">
        <v>2494179.7623100001</v>
      </c>
      <c r="L20" s="15">
        <v>333981.55468399997</v>
      </c>
      <c r="M20" s="18">
        <v>-1.299228</v>
      </c>
      <c r="N20" s="18">
        <v>2.853237</v>
      </c>
      <c r="O20" s="18">
        <v>50.758538999999999</v>
      </c>
      <c r="P20" s="18">
        <v>50.758538999999999</v>
      </c>
      <c r="Q20" s="19">
        <v>6.5589999999999997E-3</v>
      </c>
      <c r="R20" s="19">
        <v>1.1931000000000001E-2</v>
      </c>
    </row>
    <row r="21" spans="1:18" s="13" customFormat="1">
      <c r="A21" s="13" t="s">
        <v>118</v>
      </c>
      <c r="B21" s="13" t="s">
        <v>51</v>
      </c>
      <c r="C21" s="13" t="s">
        <v>153</v>
      </c>
      <c r="D21" s="14" t="s">
        <v>52</v>
      </c>
      <c r="E21" s="15" t="s">
        <v>53</v>
      </c>
      <c r="F21" s="16">
        <v>163.47942273000001</v>
      </c>
      <c r="G21" s="16">
        <v>-74.439440180000005</v>
      </c>
      <c r="H21" s="17">
        <v>102.34416921</v>
      </c>
      <c r="I21" s="15">
        <v>18</v>
      </c>
      <c r="J21" s="15"/>
      <c r="K21" s="15">
        <v>2494177.5807369999</v>
      </c>
      <c r="L21" s="15">
        <v>333881.99490599998</v>
      </c>
      <c r="M21" s="18">
        <v>-1.299213</v>
      </c>
      <c r="N21" s="18">
        <v>2.8532540000000002</v>
      </c>
      <c r="O21" s="18">
        <v>50.356337000000003</v>
      </c>
      <c r="P21" s="18">
        <v>50.356337000000003</v>
      </c>
      <c r="Q21" s="19">
        <v>5.5269999999999998E-3</v>
      </c>
      <c r="R21" s="19">
        <v>1.3403999999999999E-2</v>
      </c>
    </row>
    <row r="22" spans="1:18" s="13" customFormat="1">
      <c r="A22" s="13" t="s">
        <v>126</v>
      </c>
      <c r="B22" s="13" t="s">
        <v>100</v>
      </c>
      <c r="C22" s="13" t="s">
        <v>152</v>
      </c>
      <c r="D22" s="14" t="s">
        <v>18</v>
      </c>
      <c r="E22" s="15" t="s">
        <v>101</v>
      </c>
      <c r="F22" s="16">
        <v>163.47296537</v>
      </c>
      <c r="G22" s="16">
        <v>-74.441878369999998</v>
      </c>
      <c r="H22" s="17">
        <v>102.70228121</v>
      </c>
      <c r="I22" s="15">
        <v>42</v>
      </c>
      <c r="J22" s="15"/>
      <c r="K22" s="15">
        <v>2494286.9680499998</v>
      </c>
      <c r="L22" s="15">
        <v>334201.86424600001</v>
      </c>
      <c r="M22" s="18">
        <v>-1.299256</v>
      </c>
      <c r="N22" s="18">
        <v>2.8531409999999999</v>
      </c>
      <c r="O22" s="18">
        <v>50.709316999999999</v>
      </c>
      <c r="P22" s="18">
        <v>50.709316999999999</v>
      </c>
      <c r="Q22" s="19">
        <v>5.4749999999999998E-3</v>
      </c>
      <c r="R22" s="19">
        <v>1.0139E-2</v>
      </c>
    </row>
    <row r="23" spans="1:18" s="13" customFormat="1">
      <c r="A23" s="13" t="s">
        <v>127</v>
      </c>
      <c r="B23" s="13" t="s">
        <v>54</v>
      </c>
      <c r="C23" s="13" t="s">
        <v>153</v>
      </c>
      <c r="D23" s="14" t="s">
        <v>52</v>
      </c>
      <c r="E23" s="15" t="s">
        <v>55</v>
      </c>
      <c r="F23" s="16">
        <v>163.46971834999999</v>
      </c>
      <c r="G23" s="16">
        <v>-74.441631700000002</v>
      </c>
      <c r="H23" s="17">
        <v>103.10632147</v>
      </c>
      <c r="I23" s="15">
        <v>19</v>
      </c>
      <c r="J23" s="15"/>
      <c r="K23" s="15">
        <v>2494389.3015100001</v>
      </c>
      <c r="L23" s="15">
        <v>334203.15434100002</v>
      </c>
      <c r="M23" s="18">
        <v>-1.2992520000000001</v>
      </c>
      <c r="N23" s="18">
        <v>2.8530850000000001</v>
      </c>
      <c r="O23" s="18">
        <v>51.122307999999997</v>
      </c>
      <c r="P23" s="18">
        <v>51.122307999999997</v>
      </c>
      <c r="Q23" s="19">
        <v>4.9230000000000003E-3</v>
      </c>
      <c r="R23" s="19">
        <v>8.0809999999999996E-3</v>
      </c>
    </row>
    <row r="24" spans="1:18" s="13" customFormat="1">
      <c r="A24" s="13" t="s">
        <v>125</v>
      </c>
      <c r="B24" s="13" t="s">
        <v>49</v>
      </c>
      <c r="C24" s="13" t="s">
        <v>153</v>
      </c>
      <c r="D24" s="14" t="s">
        <v>25</v>
      </c>
      <c r="E24" s="15" t="s">
        <v>50</v>
      </c>
      <c r="F24" s="16">
        <v>163.47067623999999</v>
      </c>
      <c r="G24" s="16">
        <v>-74.446284610000006</v>
      </c>
      <c r="H24" s="17">
        <v>99.790612830000001</v>
      </c>
      <c r="I24" s="15">
        <v>17</v>
      </c>
      <c r="J24" s="15"/>
      <c r="K24" s="15">
        <v>2494211.84821</v>
      </c>
      <c r="L24" s="15">
        <v>334698.99644299998</v>
      </c>
      <c r="M24" s="18">
        <v>-1.2993330000000001</v>
      </c>
      <c r="N24" s="18">
        <v>2.8531019999999998</v>
      </c>
      <c r="O24" s="18">
        <v>47.768106000000003</v>
      </c>
      <c r="P24" s="18">
        <v>47.768106000000003</v>
      </c>
      <c r="Q24" s="19">
        <v>4.581E-3</v>
      </c>
      <c r="R24" s="19">
        <v>9.7990000000000004E-3</v>
      </c>
    </row>
    <row r="25" spans="1:18" s="67" customFormat="1" ht="13" thickBot="1">
      <c r="A25" s="67" t="s">
        <v>138</v>
      </c>
      <c r="B25" s="67" t="s">
        <v>80</v>
      </c>
      <c r="C25" s="67" t="s">
        <v>145</v>
      </c>
      <c r="D25" s="68" t="s">
        <v>70</v>
      </c>
      <c r="E25" s="69" t="s">
        <v>81</v>
      </c>
      <c r="F25" s="70">
        <v>163.47701021</v>
      </c>
      <c r="G25" s="70">
        <v>-74.441479900000004</v>
      </c>
      <c r="H25" s="71">
        <v>102.58095652</v>
      </c>
      <c r="I25" s="69">
        <v>32</v>
      </c>
      <c r="J25" s="69"/>
      <c r="K25" s="69">
        <v>2494182.175547</v>
      </c>
      <c r="L25" s="69">
        <v>334123.80154299998</v>
      </c>
      <c r="M25" s="72">
        <v>-1.2992490000000001</v>
      </c>
      <c r="N25" s="72">
        <v>2.8532120000000001</v>
      </c>
      <c r="O25" s="72">
        <v>50.582357999999999</v>
      </c>
      <c r="P25" s="72">
        <v>50.582357999999999</v>
      </c>
      <c r="Q25" s="73">
        <v>1.7090999999999999E-2</v>
      </c>
      <c r="R25" s="73">
        <v>3.4983E-2</v>
      </c>
    </row>
    <row r="26" spans="1:18" s="52" customFormat="1">
      <c r="A26" s="51" t="s">
        <v>131</v>
      </c>
      <c r="B26" s="52" t="s">
        <v>69</v>
      </c>
      <c r="D26" s="53" t="s">
        <v>70</v>
      </c>
      <c r="E26" s="54" t="s">
        <v>71</v>
      </c>
      <c r="F26" s="55">
        <v>163.47618722999999</v>
      </c>
      <c r="G26" s="55">
        <v>-74.442160619999996</v>
      </c>
      <c r="H26" s="56">
        <v>102.46368871</v>
      </c>
      <c r="I26" s="54">
        <v>27</v>
      </c>
      <c r="J26" s="54"/>
      <c r="K26" s="54">
        <v>2494184.223522</v>
      </c>
      <c r="L26" s="54">
        <v>334204.65343800001</v>
      </c>
      <c r="M26" s="57">
        <v>-1.299261</v>
      </c>
      <c r="N26" s="57">
        <v>2.8531979999999999</v>
      </c>
      <c r="O26" s="57">
        <v>50.461539000000002</v>
      </c>
      <c r="P26" s="57">
        <v>50.461539000000002</v>
      </c>
      <c r="Q26" s="58">
        <v>4.5149999999999999E-3</v>
      </c>
      <c r="R26" s="58">
        <v>8.6359999999999996E-3</v>
      </c>
    </row>
    <row r="27" spans="1:18" s="60" customFormat="1" ht="13" thickBot="1">
      <c r="A27" s="59" t="s">
        <v>131</v>
      </c>
      <c r="B27" s="60" t="s">
        <v>56</v>
      </c>
      <c r="D27" s="61" t="s">
        <v>52</v>
      </c>
      <c r="E27" s="62" t="s">
        <v>57</v>
      </c>
      <c r="F27" s="63">
        <v>163.47622444999999</v>
      </c>
      <c r="G27" s="63">
        <v>-74.442216709999997</v>
      </c>
      <c r="H27" s="64">
        <v>102.73224095</v>
      </c>
      <c r="I27" s="62">
        <v>20</v>
      </c>
      <c r="J27" s="62"/>
      <c r="K27" s="62">
        <v>2494181.338672</v>
      </c>
      <c r="L27" s="62">
        <v>334210.40955500002</v>
      </c>
      <c r="M27" s="65">
        <v>-1.2992619999999999</v>
      </c>
      <c r="N27" s="65">
        <v>2.8531979999999999</v>
      </c>
      <c r="O27" s="65">
        <v>50.729571</v>
      </c>
      <c r="P27" s="65">
        <v>50.729571</v>
      </c>
      <c r="Q27" s="66">
        <v>4.3629999999999997E-3</v>
      </c>
      <c r="R27" s="66">
        <v>6.9550000000000002E-3</v>
      </c>
    </row>
    <row r="28" spans="1:18" s="35" customFormat="1">
      <c r="A28" s="34" t="s">
        <v>143</v>
      </c>
      <c r="B28" s="35" t="s">
        <v>108</v>
      </c>
      <c r="D28" s="36" t="s">
        <v>18</v>
      </c>
      <c r="E28" s="37" t="s">
        <v>109</v>
      </c>
      <c r="F28" s="38">
        <v>163.47134875</v>
      </c>
      <c r="G28" s="38">
        <v>-74.446353180000003</v>
      </c>
      <c r="H28" s="39">
        <v>99.697877439999999</v>
      </c>
      <c r="I28" s="37">
        <v>46</v>
      </c>
      <c r="J28" s="37"/>
      <c r="K28" s="37">
        <v>2494190.0969480001</v>
      </c>
      <c r="L28" s="37">
        <v>334700.624595</v>
      </c>
      <c r="M28" s="40">
        <v>-1.299334</v>
      </c>
      <c r="N28" s="40">
        <v>2.853113</v>
      </c>
      <c r="O28" s="40">
        <v>47.673378</v>
      </c>
      <c r="P28" s="40">
        <v>47.673378</v>
      </c>
      <c r="Q28" s="41">
        <v>4.2199999999999998E-3</v>
      </c>
      <c r="R28" s="41">
        <v>8.2470000000000009E-3</v>
      </c>
    </row>
    <row r="29" spans="1:18" s="20" customFormat="1">
      <c r="A29" s="42" t="s">
        <v>143</v>
      </c>
      <c r="B29" s="20" t="s">
        <v>41</v>
      </c>
      <c r="D29" s="21" t="s">
        <v>25</v>
      </c>
      <c r="E29" s="22" t="s">
        <v>42</v>
      </c>
      <c r="F29" s="23">
        <v>163.47133887999999</v>
      </c>
      <c r="G29" s="23">
        <v>-74.446356109999996</v>
      </c>
      <c r="H29" s="24">
        <v>99.694808649999999</v>
      </c>
      <c r="I29" s="22">
        <v>13</v>
      </c>
      <c r="J29" s="22"/>
      <c r="K29" s="22">
        <v>2494190.2898550001</v>
      </c>
      <c r="L29" s="22">
        <v>334701.02637699997</v>
      </c>
      <c r="M29" s="25">
        <v>-1.299334</v>
      </c>
      <c r="N29" s="25">
        <v>2.853113</v>
      </c>
      <c r="O29" s="25">
        <v>47.670307000000001</v>
      </c>
      <c r="P29" s="25">
        <v>47.670307000000001</v>
      </c>
      <c r="Q29" s="26">
        <v>6.1339999999999997E-3</v>
      </c>
      <c r="R29" s="26">
        <v>1.0985999999999999E-2</v>
      </c>
    </row>
    <row r="30" spans="1:18" s="44" customFormat="1" ht="13" thickBot="1">
      <c r="A30" s="43" t="s">
        <v>143</v>
      </c>
      <c r="B30" s="44" t="s">
        <v>58</v>
      </c>
      <c r="D30" s="45" t="s">
        <v>52</v>
      </c>
      <c r="E30" s="46" t="s">
        <v>59</v>
      </c>
      <c r="F30" s="47">
        <v>163.47135102999999</v>
      </c>
      <c r="G30" s="47">
        <v>-74.446360440000007</v>
      </c>
      <c r="H30" s="48">
        <v>100.13915781</v>
      </c>
      <c r="I30" s="46">
        <v>21</v>
      </c>
      <c r="J30" s="46"/>
      <c r="K30" s="46">
        <v>2494189.7972909999</v>
      </c>
      <c r="L30" s="46">
        <v>334701.39166299999</v>
      </c>
      <c r="M30" s="49">
        <v>-1.299334</v>
      </c>
      <c r="N30" s="49">
        <v>2.853113</v>
      </c>
      <c r="O30" s="49">
        <v>48.114595999999999</v>
      </c>
      <c r="P30" s="49">
        <v>48.114595999999999</v>
      </c>
      <c r="Q30" s="50">
        <v>2.2176999999999999E-2</v>
      </c>
      <c r="R30" s="50">
        <v>9.4445000000000001E-2</v>
      </c>
    </row>
    <row r="31" spans="1:18" s="35" customFormat="1">
      <c r="A31" s="34" t="s">
        <v>132</v>
      </c>
      <c r="B31" s="35" t="s">
        <v>60</v>
      </c>
      <c r="D31" s="36" t="s">
        <v>15</v>
      </c>
      <c r="E31" s="37" t="s">
        <v>61</v>
      </c>
      <c r="F31" s="38">
        <v>163.47629284999999</v>
      </c>
      <c r="G31" s="38">
        <v>-74.446808239999996</v>
      </c>
      <c r="H31" s="39">
        <v>101.55444481000001</v>
      </c>
      <c r="I31" s="37">
        <v>22</v>
      </c>
      <c r="J31" s="37"/>
      <c r="K31" s="37">
        <v>2494031.7687229998</v>
      </c>
      <c r="L31" s="37">
        <v>334707.29025299998</v>
      </c>
      <c r="M31" s="40">
        <v>-1.299342</v>
      </c>
      <c r="N31" s="40">
        <v>2.8532000000000002</v>
      </c>
      <c r="O31" s="40">
        <v>49.515666000000003</v>
      </c>
      <c r="P31" s="40">
        <v>49.515666000000003</v>
      </c>
      <c r="Q31" s="41">
        <v>4.1009999999999996E-3</v>
      </c>
      <c r="R31" s="41">
        <v>8.1960000000000002E-3</v>
      </c>
    </row>
    <row r="32" spans="1:18" s="20" customFormat="1">
      <c r="A32" s="42" t="s">
        <v>132</v>
      </c>
      <c r="B32" s="20" t="s">
        <v>22</v>
      </c>
      <c r="D32" s="21" t="s">
        <v>18</v>
      </c>
      <c r="E32" s="22" t="s">
        <v>23</v>
      </c>
      <c r="F32" s="23">
        <v>163.47629259000001</v>
      </c>
      <c r="G32" s="23">
        <v>-74.446825419999996</v>
      </c>
      <c r="H32" s="24">
        <v>101.62810326</v>
      </c>
      <c r="I32" s="22">
        <v>4</v>
      </c>
      <c r="J32" s="22"/>
      <c r="K32" s="22">
        <v>2494031.2240280001</v>
      </c>
      <c r="L32" s="22">
        <v>334709.15367999999</v>
      </c>
      <c r="M32" s="25">
        <v>-1.299342</v>
      </c>
      <c r="N32" s="25">
        <v>2.8532000000000002</v>
      </c>
      <c r="O32" s="25">
        <v>49.589190000000002</v>
      </c>
      <c r="P32" s="25">
        <v>49.589190000000002</v>
      </c>
      <c r="Q32" s="26">
        <v>4.1120000000000002E-3</v>
      </c>
      <c r="R32" s="26">
        <v>8.3890000000000006E-3</v>
      </c>
    </row>
    <row r="33" spans="1:18" s="44" customFormat="1" ht="13" thickBot="1">
      <c r="A33" s="43" t="s">
        <v>132</v>
      </c>
      <c r="B33" s="44" t="s">
        <v>37</v>
      </c>
      <c r="D33" s="45" t="s">
        <v>25</v>
      </c>
      <c r="E33" s="46" t="s">
        <v>38</v>
      </c>
      <c r="F33" s="47">
        <v>163.47628798</v>
      </c>
      <c r="G33" s="47">
        <v>-74.446831779999997</v>
      </c>
      <c r="H33" s="48">
        <v>101.61253981</v>
      </c>
      <c r="I33" s="46">
        <v>11</v>
      </c>
      <c r="J33" s="46"/>
      <c r="K33" s="46">
        <v>2494031.1537049999</v>
      </c>
      <c r="L33" s="46">
        <v>334709.88250499999</v>
      </c>
      <c r="M33" s="49">
        <v>-1.299342</v>
      </c>
      <c r="N33" s="49">
        <v>2.853199</v>
      </c>
      <c r="O33" s="49">
        <v>49.573587000000003</v>
      </c>
      <c r="P33" s="49">
        <v>49.573587000000003</v>
      </c>
      <c r="Q33" s="50">
        <v>5.3740000000000003E-3</v>
      </c>
      <c r="R33" s="50">
        <v>1.0943E-2</v>
      </c>
    </row>
    <row r="34" spans="1:18" s="35" customFormat="1">
      <c r="A34" s="34" t="s">
        <v>133</v>
      </c>
      <c r="B34" s="35" t="s">
        <v>62</v>
      </c>
      <c r="D34" s="36" t="s">
        <v>15</v>
      </c>
      <c r="E34" s="37" t="s">
        <v>63</v>
      </c>
      <c r="F34" s="38">
        <v>163.47378681999999</v>
      </c>
      <c r="G34" s="38">
        <v>-74.446569170000004</v>
      </c>
      <c r="H34" s="39">
        <v>100.53696391</v>
      </c>
      <c r="I34" s="37">
        <v>23</v>
      </c>
      <c r="J34" s="37"/>
      <c r="K34" s="37">
        <v>2494112.2908879998</v>
      </c>
      <c r="L34" s="37">
        <v>334702.998479</v>
      </c>
      <c r="M34" s="40">
        <v>-1.2993380000000001</v>
      </c>
      <c r="N34" s="40">
        <v>2.8531559999999998</v>
      </c>
      <c r="O34" s="40">
        <v>48.505490999999999</v>
      </c>
      <c r="P34" s="40">
        <v>48.505490999999999</v>
      </c>
      <c r="Q34" s="41">
        <v>4.176E-3</v>
      </c>
      <c r="R34" s="41">
        <v>7.5459999999999998E-3</v>
      </c>
    </row>
    <row r="35" spans="1:18" s="20" customFormat="1">
      <c r="A35" s="42" t="s">
        <v>133</v>
      </c>
      <c r="B35" s="20" t="s">
        <v>17</v>
      </c>
      <c r="D35" s="21" t="s">
        <v>18</v>
      </c>
      <c r="E35" s="22" t="s">
        <v>19</v>
      </c>
      <c r="F35" s="23">
        <v>163.47377176000001</v>
      </c>
      <c r="G35" s="23">
        <v>-74.446584220000005</v>
      </c>
      <c r="H35" s="24">
        <v>100.50784968000001</v>
      </c>
      <c r="I35" s="22">
        <v>2</v>
      </c>
      <c r="J35" s="22"/>
      <c r="K35" s="22">
        <v>2494112.244866</v>
      </c>
      <c r="L35" s="22">
        <v>334704.75873100001</v>
      </c>
      <c r="M35" s="25">
        <v>-1.2993380000000001</v>
      </c>
      <c r="N35" s="25">
        <v>2.8531559999999998</v>
      </c>
      <c r="O35" s="25">
        <v>48.476292000000001</v>
      </c>
      <c r="P35" s="25">
        <v>48.476292000000001</v>
      </c>
      <c r="Q35" s="26">
        <v>4.1289999999999999E-3</v>
      </c>
      <c r="R35" s="26">
        <v>7.7229999999999998E-3</v>
      </c>
    </row>
    <row r="36" spans="1:18" s="44" customFormat="1" ht="13" thickBot="1">
      <c r="A36" s="43" t="s">
        <v>133</v>
      </c>
      <c r="B36" s="44" t="s">
        <v>35</v>
      </c>
      <c r="D36" s="45" t="s">
        <v>25</v>
      </c>
      <c r="E36" s="46" t="s">
        <v>36</v>
      </c>
      <c r="F36" s="47">
        <v>163.47376485999999</v>
      </c>
      <c r="G36" s="47">
        <v>-74.44658819</v>
      </c>
      <c r="H36" s="48">
        <v>100.69642283</v>
      </c>
      <c r="I36" s="46">
        <v>10</v>
      </c>
      <c r="J36" s="46"/>
      <c r="K36" s="46">
        <v>2494112.3178209998</v>
      </c>
      <c r="L36" s="46">
        <v>334705.24817400001</v>
      </c>
      <c r="M36" s="49">
        <v>-1.2993380000000001</v>
      </c>
      <c r="N36" s="49">
        <v>2.8531550000000001</v>
      </c>
      <c r="O36" s="49">
        <v>48.664848999999997</v>
      </c>
      <c r="P36" s="49">
        <v>48.664848999999997</v>
      </c>
      <c r="Q36" s="50">
        <v>5.496E-3</v>
      </c>
      <c r="R36" s="50">
        <v>1.1396999999999999E-2</v>
      </c>
    </row>
    <row r="37" spans="1:18" s="27" customFormat="1">
      <c r="A37" s="27" t="s">
        <v>134</v>
      </c>
      <c r="B37" s="27" t="s">
        <v>64</v>
      </c>
      <c r="D37" s="28" t="s">
        <v>15</v>
      </c>
      <c r="E37" s="29" t="s">
        <v>65</v>
      </c>
      <c r="F37" s="30">
        <v>163.47127903000001</v>
      </c>
      <c r="G37" s="30">
        <v>-74.44632206</v>
      </c>
      <c r="H37" s="31">
        <v>99.886101760000003</v>
      </c>
      <c r="I37" s="29">
        <v>24</v>
      </c>
      <c r="J37" s="29"/>
      <c r="K37" s="29">
        <v>2494193.1241950002</v>
      </c>
      <c r="L37" s="29">
        <v>334697.85394300002</v>
      </c>
      <c r="M37" s="32">
        <v>-1.2993330000000001</v>
      </c>
      <c r="N37" s="32">
        <v>2.8531119999999999</v>
      </c>
      <c r="O37" s="32">
        <v>47.861995999999998</v>
      </c>
      <c r="P37" s="32">
        <v>47.861995999999998</v>
      </c>
      <c r="Q37" s="33">
        <v>4.1850000000000004E-3</v>
      </c>
      <c r="R37" s="33">
        <v>7.0990000000000003E-3</v>
      </c>
    </row>
    <row r="38" spans="1:18" s="13" customFormat="1">
      <c r="A38" s="13" t="s">
        <v>139</v>
      </c>
      <c r="B38" s="13" t="s">
        <v>39</v>
      </c>
      <c r="C38" s="13" t="s">
        <v>147</v>
      </c>
      <c r="D38" s="14" t="s">
        <v>25</v>
      </c>
      <c r="E38" s="15" t="s">
        <v>40</v>
      </c>
      <c r="F38" s="16">
        <v>163.47824653999999</v>
      </c>
      <c r="G38" s="16">
        <v>-74.447014980000006</v>
      </c>
      <c r="H38" s="17">
        <v>102.43096636</v>
      </c>
      <c r="I38" s="15">
        <v>12</v>
      </c>
      <c r="J38" s="15"/>
      <c r="K38" s="15">
        <v>2493968.3404319999</v>
      </c>
      <c r="L38" s="15">
        <v>334712.84420799999</v>
      </c>
      <c r="M38" s="18">
        <v>-1.2993459999999999</v>
      </c>
      <c r="N38" s="18">
        <v>2.853234</v>
      </c>
      <c r="O38" s="18">
        <v>50.386327000000001</v>
      </c>
      <c r="P38" s="18">
        <v>50.386327000000001</v>
      </c>
      <c r="Q38" s="19">
        <v>4.5750000000000001E-3</v>
      </c>
      <c r="R38" s="19">
        <v>8.3429999999999997E-3</v>
      </c>
    </row>
    <row r="39" spans="1:18" s="13" customFormat="1">
      <c r="A39" s="13" t="s">
        <v>151</v>
      </c>
      <c r="B39" s="13" t="s">
        <v>31</v>
      </c>
      <c r="C39" s="13" t="s">
        <v>147</v>
      </c>
      <c r="D39" s="14" t="s">
        <v>25</v>
      </c>
      <c r="E39" s="15" t="s">
        <v>32</v>
      </c>
      <c r="F39" s="16">
        <v>163.48197078000001</v>
      </c>
      <c r="G39" s="16">
        <v>-74.447300709999993</v>
      </c>
      <c r="H39" s="17">
        <v>102.72905475</v>
      </c>
      <c r="I39" s="15">
        <v>8</v>
      </c>
      <c r="J39" s="15"/>
      <c r="K39" s="15">
        <v>2493850.9142740001</v>
      </c>
      <c r="L39" s="15">
        <v>334711.698546</v>
      </c>
      <c r="M39" s="18">
        <v>-1.2993509999999999</v>
      </c>
      <c r="N39" s="18">
        <v>2.8532989999999998</v>
      </c>
      <c r="O39" s="18">
        <v>50.674083000000003</v>
      </c>
      <c r="P39" s="18">
        <v>50.674083000000003</v>
      </c>
      <c r="Q39" s="19">
        <v>2.2387000000000001E-2</v>
      </c>
      <c r="R39" s="19">
        <v>9.5963000000000007E-2</v>
      </c>
    </row>
    <row r="40" spans="1:18" s="13" customFormat="1">
      <c r="A40" s="13" t="s">
        <v>135</v>
      </c>
      <c r="B40" s="13" t="s">
        <v>27</v>
      </c>
      <c r="D40" s="14" t="s">
        <v>25</v>
      </c>
      <c r="E40" s="15" t="s">
        <v>28</v>
      </c>
      <c r="F40" s="16">
        <v>163.48646189999999</v>
      </c>
      <c r="G40" s="16">
        <v>-74.446893889999998</v>
      </c>
      <c r="H40" s="17">
        <v>101.29306947000001</v>
      </c>
      <c r="I40" s="15">
        <v>6</v>
      </c>
      <c r="J40" s="15"/>
      <c r="K40" s="15">
        <v>2493733.4476649999</v>
      </c>
      <c r="L40" s="15">
        <v>334628.91387599998</v>
      </c>
      <c r="M40" s="18">
        <v>-1.2993429999999999</v>
      </c>
      <c r="N40" s="18">
        <v>2.8533770000000001</v>
      </c>
      <c r="O40" s="18">
        <v>49.231507999999998</v>
      </c>
      <c r="P40" s="18">
        <v>49.231507999999998</v>
      </c>
      <c r="Q40" s="19">
        <v>5.0359999999999997E-3</v>
      </c>
      <c r="R40" s="19">
        <v>1.2452E-2</v>
      </c>
    </row>
    <row r="41" spans="1:18" s="67" customFormat="1" ht="13" thickBot="1">
      <c r="A41" s="67" t="s">
        <v>136</v>
      </c>
      <c r="B41" s="67" t="s">
        <v>24</v>
      </c>
      <c r="D41" s="68" t="s">
        <v>25</v>
      </c>
      <c r="E41" s="69" t="s">
        <v>26</v>
      </c>
      <c r="F41" s="70">
        <v>163.48476331000001</v>
      </c>
      <c r="G41" s="70">
        <v>-74.448252010000004</v>
      </c>
      <c r="H41" s="71">
        <v>97.580873409999995</v>
      </c>
      <c r="I41" s="69">
        <v>5</v>
      </c>
      <c r="J41" s="69"/>
      <c r="K41" s="69">
        <v>2493739.1882850002</v>
      </c>
      <c r="L41" s="69">
        <v>334790.70300099999</v>
      </c>
      <c r="M41" s="72">
        <v>-1.2993669999999999</v>
      </c>
      <c r="N41" s="72">
        <v>2.8533469999999999</v>
      </c>
      <c r="O41" s="72">
        <v>45.512372999999997</v>
      </c>
      <c r="P41" s="72">
        <v>45.512372999999997</v>
      </c>
      <c r="Q41" s="73">
        <v>1.9909E-2</v>
      </c>
      <c r="R41" s="73">
        <v>9.6529000000000004E-2</v>
      </c>
    </row>
    <row r="42" spans="1:18" s="52" customFormat="1">
      <c r="A42" s="51" t="s">
        <v>137</v>
      </c>
      <c r="B42" s="52" t="s">
        <v>14</v>
      </c>
      <c r="D42" s="53" t="s">
        <v>15</v>
      </c>
      <c r="E42" s="54" t="s">
        <v>16</v>
      </c>
      <c r="F42" s="55">
        <v>163.48563254000001</v>
      </c>
      <c r="G42" s="55">
        <v>-74.447554650000001</v>
      </c>
      <c r="H42" s="56">
        <v>99.122987089999995</v>
      </c>
      <c r="I42" s="54">
        <v>1</v>
      </c>
      <c r="J42" s="54"/>
      <c r="K42" s="54">
        <v>2493736.3277079999</v>
      </c>
      <c r="L42" s="54">
        <v>334707.65381500003</v>
      </c>
      <c r="M42" s="57">
        <v>-1.299355</v>
      </c>
      <c r="N42" s="57">
        <v>2.8533629999999999</v>
      </c>
      <c r="O42" s="57">
        <v>47.058056000000001</v>
      </c>
      <c r="P42" s="57">
        <v>47.058056000000001</v>
      </c>
      <c r="Q42" s="58">
        <v>1.7337000000000002E-2</v>
      </c>
      <c r="R42" s="58">
        <v>8.3992999999999998E-2</v>
      </c>
    </row>
    <row r="43" spans="1:18" s="60" customFormat="1" ht="13" thickBot="1">
      <c r="A43" s="59" t="s">
        <v>137</v>
      </c>
      <c r="B43" s="60" t="s">
        <v>29</v>
      </c>
      <c r="D43" s="61" t="s">
        <v>25</v>
      </c>
      <c r="E43" s="62" t="s">
        <v>30</v>
      </c>
      <c r="F43" s="63">
        <v>163.48567005000001</v>
      </c>
      <c r="G43" s="63">
        <v>-74.447588159999995</v>
      </c>
      <c r="H43" s="64">
        <v>99.4352327</v>
      </c>
      <c r="I43" s="62">
        <v>7</v>
      </c>
      <c r="J43" s="62"/>
      <c r="K43" s="62">
        <v>2493734.1610380001</v>
      </c>
      <c r="L43" s="62">
        <v>334710.96187300002</v>
      </c>
      <c r="M43" s="65">
        <v>-1.299356</v>
      </c>
      <c r="N43" s="65">
        <v>2.8533629999999999</v>
      </c>
      <c r="O43" s="65">
        <v>47.369956999999999</v>
      </c>
      <c r="P43" s="65">
        <v>47.369956999999999</v>
      </c>
      <c r="Q43" s="66">
        <v>5.4190000000000002E-3</v>
      </c>
      <c r="R43" s="66">
        <v>9.7020000000000006E-3</v>
      </c>
    </row>
    <row r="44" spans="1:18" s="27" customFormat="1">
      <c r="A44" s="27" t="s">
        <v>139</v>
      </c>
      <c r="B44" s="27" t="s">
        <v>20</v>
      </c>
      <c r="D44" s="28" t="s">
        <v>18</v>
      </c>
      <c r="E44" s="29" t="s">
        <v>21</v>
      </c>
      <c r="F44" s="30">
        <v>163.47825171</v>
      </c>
      <c r="G44" s="30">
        <v>-74.447007339999999</v>
      </c>
      <c r="H44" s="31">
        <v>102.32778804</v>
      </c>
      <c r="I44" s="29">
        <v>3</v>
      </c>
      <c r="J44" s="29"/>
      <c r="K44" s="29">
        <v>2493968.4356610002</v>
      </c>
      <c r="L44" s="29">
        <v>334711.97264200001</v>
      </c>
      <c r="M44" s="32">
        <v>-1.299345</v>
      </c>
      <c r="N44" s="32">
        <v>2.853234</v>
      </c>
      <c r="O44" s="32">
        <v>50.283197999999999</v>
      </c>
      <c r="P44" s="32">
        <v>50.283197999999999</v>
      </c>
      <c r="Q44" s="33">
        <v>4.3239999999999997E-3</v>
      </c>
      <c r="R44" s="33">
        <v>9.0019999999999996E-3</v>
      </c>
    </row>
    <row r="45" spans="1:18" s="13" customFormat="1">
      <c r="A45" s="13" t="s">
        <v>146</v>
      </c>
      <c r="B45" s="13" t="s">
        <v>33</v>
      </c>
      <c r="D45" s="14" t="s">
        <v>25</v>
      </c>
      <c r="E45" s="15" t="s">
        <v>34</v>
      </c>
      <c r="F45" s="16">
        <v>163.47779833000001</v>
      </c>
      <c r="G45" s="16">
        <v>-74.446976480000004</v>
      </c>
      <c r="H45" s="17">
        <v>102.87750029999999</v>
      </c>
      <c r="I45" s="15">
        <v>9</v>
      </c>
      <c r="J45" s="15"/>
      <c r="K45" s="15">
        <v>2493982.604936</v>
      </c>
      <c r="L45" s="15">
        <v>334712.53744599997</v>
      </c>
      <c r="M45" s="18">
        <v>-1.299345</v>
      </c>
      <c r="N45" s="18">
        <v>2.8532259999999998</v>
      </c>
      <c r="O45" s="18">
        <v>50.834136000000001</v>
      </c>
      <c r="P45" s="18">
        <v>50.834136000000001</v>
      </c>
      <c r="Q45" s="19">
        <v>1.1070999999999999E-2</v>
      </c>
      <c r="R45" s="19">
        <v>9.8913000000000001E-2</v>
      </c>
    </row>
    <row r="46" spans="1:18" s="13" customFormat="1">
      <c r="A46" s="13" t="s">
        <v>140</v>
      </c>
      <c r="B46" s="13" t="s">
        <v>104</v>
      </c>
      <c r="D46" s="14" t="s">
        <v>18</v>
      </c>
      <c r="E46" s="15" t="s">
        <v>105</v>
      </c>
      <c r="F46" s="16">
        <v>163.48187691000001</v>
      </c>
      <c r="G46" s="16">
        <v>-74.444380670000001</v>
      </c>
      <c r="H46" s="17">
        <v>105.94368159</v>
      </c>
      <c r="I46" s="15">
        <v>44</v>
      </c>
      <c r="J46" s="15"/>
      <c r="K46" s="15">
        <v>2493947.4680130002</v>
      </c>
      <c r="L46" s="15">
        <v>334396.12673399999</v>
      </c>
      <c r="M46" s="18">
        <v>-1.2992999999999999</v>
      </c>
      <c r="N46" s="18">
        <v>2.853297</v>
      </c>
      <c r="O46" s="18">
        <v>53.911791000000001</v>
      </c>
      <c r="P46" s="18">
        <v>53.911791000000001</v>
      </c>
      <c r="Q46" s="19">
        <v>4.2950000000000002E-3</v>
      </c>
      <c r="R46" s="19">
        <v>7.8329999999999997E-3</v>
      </c>
    </row>
    <row r="47" spans="1:18" s="13" customFormat="1">
      <c r="A47" s="13" t="s">
        <v>141</v>
      </c>
      <c r="B47" s="13" t="s">
        <v>102</v>
      </c>
      <c r="D47" s="14" t="s">
        <v>18</v>
      </c>
      <c r="E47" s="15" t="s">
        <v>103</v>
      </c>
      <c r="F47" s="16">
        <v>163.48024079999999</v>
      </c>
      <c r="G47" s="16">
        <v>-74.444233780000005</v>
      </c>
      <c r="H47" s="17">
        <v>106.38339754</v>
      </c>
      <c r="I47" s="15">
        <v>43</v>
      </c>
      <c r="J47" s="15"/>
      <c r="K47" s="15">
        <v>2493999.750089</v>
      </c>
      <c r="L47" s="15">
        <v>334394.31674899999</v>
      </c>
      <c r="M47" s="18">
        <v>-1.2992969999999999</v>
      </c>
      <c r="N47" s="18">
        <v>2.8532679999999999</v>
      </c>
      <c r="O47" s="18">
        <v>54.356211000000002</v>
      </c>
      <c r="P47" s="18">
        <v>54.356211000000002</v>
      </c>
      <c r="Q47" s="19">
        <v>2.1222000000000001E-2</v>
      </c>
      <c r="R47" s="19">
        <v>9.6859000000000001E-2</v>
      </c>
    </row>
    <row r="48" spans="1:18" s="13" customFormat="1">
      <c r="A48" s="13" t="s">
        <v>142</v>
      </c>
      <c r="B48" s="13" t="s">
        <v>106</v>
      </c>
      <c r="D48" s="14" t="s">
        <v>18</v>
      </c>
      <c r="E48" s="15" t="s">
        <v>107</v>
      </c>
      <c r="F48" s="16">
        <v>163.47859953</v>
      </c>
      <c r="G48" s="16">
        <v>-74.444117329999997</v>
      </c>
      <c r="H48" s="17">
        <v>104.52315102999999</v>
      </c>
      <c r="I48" s="15">
        <v>45</v>
      </c>
      <c r="J48" s="15"/>
      <c r="K48" s="15">
        <v>2494051.2043929999</v>
      </c>
      <c r="L48" s="15">
        <v>334395.851907</v>
      </c>
      <c r="M48" s="18">
        <v>-1.2992950000000001</v>
      </c>
      <c r="N48" s="18">
        <v>2.85324</v>
      </c>
      <c r="O48" s="18">
        <v>52.500439999999998</v>
      </c>
      <c r="P48" s="18">
        <v>52.500439999999998</v>
      </c>
      <c r="Q48" s="19">
        <v>5.0829999999999998E-3</v>
      </c>
      <c r="R48" s="19">
        <v>9.0080000000000004E-3</v>
      </c>
    </row>
  </sheetData>
  <sortState ref="A2:R47">
    <sortCondition ref="A2:A47"/>
    <sortCondition ref="D2:D47"/>
  </sortState>
  <mergeCells count="1">
    <mergeCell ref="D1:E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4294967292" verticalDpi="4294967292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23"/>
  <sheetViews>
    <sheetView tabSelected="1" workbookViewId="0">
      <selection activeCell="E23" sqref="E23"/>
    </sheetView>
  </sheetViews>
  <sheetFormatPr baseColWidth="10" defaultRowHeight="12" x14ac:dyDescent="0"/>
  <cols>
    <col min="3" max="4" width="15.33203125" customWidth="1"/>
  </cols>
  <sheetData>
    <row r="6" spans="2:6">
      <c r="B6" t="s">
        <v>156</v>
      </c>
      <c r="C6" s="10">
        <v>163.47629284999999</v>
      </c>
      <c r="D6" s="10">
        <v>-74.446808239999996</v>
      </c>
      <c r="E6">
        <v>74.62</v>
      </c>
    </row>
    <row r="8" spans="2:6">
      <c r="B8" t="s">
        <v>150</v>
      </c>
      <c r="C8" s="11">
        <f>TRUNC(C6)</f>
        <v>163</v>
      </c>
      <c r="D8" s="11">
        <f>TRUNC(D6)</f>
        <v>-74</v>
      </c>
      <c r="E8" s="11">
        <f>TRUNC(E6)</f>
        <v>74</v>
      </c>
    </row>
    <row r="9" spans="2:6">
      <c r="C9" s="11">
        <f>C6-C8</f>
        <v>0.476292849999993</v>
      </c>
      <c r="D9" s="11">
        <f>D6-D8</f>
        <v>-0.44680823999999575</v>
      </c>
      <c r="E9" s="11">
        <f>E6-E8</f>
        <v>0.62000000000000455</v>
      </c>
    </row>
    <row r="10" spans="2:6">
      <c r="B10" t="s">
        <v>149</v>
      </c>
      <c r="C10" s="12">
        <f>C9*60</f>
        <v>28.57757099999958</v>
      </c>
      <c r="D10" s="12">
        <f>D9*60</f>
        <v>-26.808494399999745</v>
      </c>
      <c r="E10" s="12">
        <f>E9*60</f>
        <v>37.200000000000273</v>
      </c>
    </row>
    <row r="16" spans="2:6">
      <c r="B16" t="s">
        <v>150</v>
      </c>
      <c r="C16">
        <v>74</v>
      </c>
      <c r="D16">
        <v>164</v>
      </c>
      <c r="E16">
        <v>77</v>
      </c>
      <c r="F16">
        <v>166</v>
      </c>
    </row>
    <row r="17" spans="2:6">
      <c r="B17" t="s">
        <v>154</v>
      </c>
      <c r="C17">
        <v>37</v>
      </c>
      <c r="D17">
        <v>13</v>
      </c>
      <c r="E17">
        <v>50</v>
      </c>
      <c r="F17">
        <v>46</v>
      </c>
    </row>
    <row r="18" spans="2:6">
      <c r="B18" t="s">
        <v>155</v>
      </c>
      <c r="C18">
        <v>26</v>
      </c>
      <c r="D18">
        <v>44</v>
      </c>
      <c r="E18">
        <v>57</v>
      </c>
      <c r="F18">
        <v>6</v>
      </c>
    </row>
    <row r="20" spans="2:6">
      <c r="C20">
        <f>C16</f>
        <v>74</v>
      </c>
      <c r="D20">
        <f>D16</f>
        <v>164</v>
      </c>
      <c r="E20">
        <f t="shared" ref="E20:F20" si="0">E16</f>
        <v>77</v>
      </c>
      <c r="F20">
        <f t="shared" si="0"/>
        <v>166</v>
      </c>
    </row>
    <row r="21" spans="2:6">
      <c r="C21" s="82">
        <f>C17/60</f>
        <v>0.6166666666666667</v>
      </c>
      <c r="D21" s="82">
        <f>D17/60</f>
        <v>0.21666666666666667</v>
      </c>
      <c r="E21" s="82">
        <f t="shared" ref="E21:F21" si="1">E17/60</f>
        <v>0.83333333333333337</v>
      </c>
      <c r="F21" s="82">
        <f t="shared" si="1"/>
        <v>0.76666666666666672</v>
      </c>
    </row>
    <row r="22" spans="2:6">
      <c r="C22" s="82">
        <f>C18/6000</f>
        <v>4.3333333333333331E-3</v>
      </c>
      <c r="D22" s="82">
        <f>D18/6000</f>
        <v>7.3333333333333332E-3</v>
      </c>
      <c r="E22" s="82">
        <f t="shared" ref="E22:F22" si="2">E18/6000</f>
        <v>9.4999999999999998E-3</v>
      </c>
      <c r="F22" s="82">
        <f t="shared" si="2"/>
        <v>1E-3</v>
      </c>
    </row>
    <row r="23" spans="2:6">
      <c r="B23" t="s">
        <v>156</v>
      </c>
      <c r="C23" s="82">
        <f>SUM(C20:C22)</f>
        <v>74.620999999999995</v>
      </c>
      <c r="D23" s="82">
        <f>SUM(D20:D22)</f>
        <v>164.22399999999999</v>
      </c>
      <c r="E23" s="82">
        <f t="shared" ref="E23:F23" si="3">SUM(E20:E22)</f>
        <v>77.842833333333331</v>
      </c>
      <c r="F23" s="82">
        <f t="shared" si="3"/>
        <v>166.76766666666668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Trimble_pts_Jan29</vt:lpstr>
      <vt:lpstr>Lat Long converter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Geology Dept</cp:lastModifiedBy>
  <cp:revision>1</cp:revision>
  <dcterms:modified xsi:type="dcterms:W3CDTF">2019-04-05T03:34:51Z</dcterms:modified>
  <dc:language>en-NZ</dc:language>
</cp:coreProperties>
</file>